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768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<sst xmlns="http://schemas.openxmlformats.org/spreadsheetml/2006/main" count="63" uniqueCount="61">
  <si>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№  п/п</t>
  </si>
  <si>
    <t>Статья дохода</t>
  </si>
  <si>
    <t>Сумма руб. С НДС</t>
  </si>
  <si>
    <t>Кузнецова 20</t>
  </si>
  <si>
    <t>Без НДС</t>
  </si>
  <si>
    <t>Пустующая площадь кв 20 с НДС</t>
  </si>
  <si>
    <t xml:space="preserve">Пустующая площадь старый фонд с НДС </t>
  </si>
  <si>
    <t>Пустующая без НДС</t>
  </si>
  <si>
    <t>1.1.</t>
  </si>
  <si>
    <t>Содержание и ремонт общ. имущества дома</t>
  </si>
  <si>
    <t>1.2.</t>
  </si>
  <si>
    <t>вывоз мусора</t>
  </si>
  <si>
    <t>1.3.</t>
  </si>
  <si>
    <t>уборка лестничных клеток</t>
  </si>
  <si>
    <t>1.4.</t>
  </si>
  <si>
    <t>1.5.</t>
  </si>
  <si>
    <t>текущий ремонт дома</t>
  </si>
  <si>
    <t>1.6.</t>
  </si>
  <si>
    <t>уборка земельного участка</t>
  </si>
  <si>
    <t>1.7.</t>
  </si>
  <si>
    <t>управление МКД</t>
  </si>
  <si>
    <t>1.8.</t>
  </si>
  <si>
    <t>ПЗУ</t>
  </si>
  <si>
    <t>1.9.</t>
  </si>
  <si>
    <t>Лифты</t>
  </si>
  <si>
    <t>дополнительные услуги</t>
  </si>
  <si>
    <t>2.1.</t>
  </si>
  <si>
    <t>Отопление</t>
  </si>
  <si>
    <t>2.2.</t>
  </si>
  <si>
    <t>ГВС</t>
  </si>
  <si>
    <t>2.3.</t>
  </si>
  <si>
    <t>ХВС</t>
  </si>
  <si>
    <t>2.4.</t>
  </si>
  <si>
    <t>канализирование ГВС</t>
  </si>
  <si>
    <t>2.5.</t>
  </si>
  <si>
    <t>канализирование ХВС</t>
  </si>
  <si>
    <t>2.6.</t>
  </si>
  <si>
    <t>электроснабжение</t>
  </si>
  <si>
    <t>2.7.</t>
  </si>
  <si>
    <t>электроснабжение на общедомовые нужды</t>
  </si>
  <si>
    <t>Капитальный ремонт</t>
  </si>
  <si>
    <t>3.1.</t>
  </si>
  <si>
    <t>Арендаторы</t>
  </si>
  <si>
    <t>4.1.</t>
  </si>
  <si>
    <t>техническое обслуживание</t>
  </si>
  <si>
    <t>4.2.</t>
  </si>
  <si>
    <t>коммунальные услуги</t>
  </si>
  <si>
    <t>корректировка  к форме 2</t>
  </si>
  <si>
    <t xml:space="preserve"> 61392957 (тек.рем без НДС)  +  51683257 (тек. рем реал. без НДС) </t>
  </si>
  <si>
    <t>по форме 2</t>
  </si>
  <si>
    <t>(расхождение)</t>
  </si>
  <si>
    <t>Субсидия на уборку внутриквартальных территорий не включенных в земельные участки жилых домов</t>
  </si>
  <si>
    <t xml:space="preserve">капитальный ремонт 5% </t>
  </si>
  <si>
    <t>Руб.</t>
  </si>
  <si>
    <t xml:space="preserve">Смета доходов управляющей компании
ООО "КомСервис"
в 2010 году </t>
  </si>
  <si>
    <t>Прочие</t>
  </si>
  <si>
    <t xml:space="preserve">Жилищные услуги   </t>
  </si>
  <si>
    <t>Коммунальные услуги</t>
  </si>
  <si>
    <t xml:space="preserve">                                                            ВСЕГО</t>
  </si>
  <si>
    <t xml:space="preserve">                                                          ИТОГО</t>
  </si>
  <si>
    <t xml:space="preserve">                                                         ИТОГО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</si>
</sst>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00000"/>
    <numFmt numFmtId="169" formatCode="#,##0.0"/>
    <numFmt numFmtId="170" formatCode="#,##0.000"/>
  </numFmts>
  <fonts count="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9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9" fontId="0" fillId="0" borderId="1" xfId="0" applyNumberFormat="1" applyFill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7.625" style="0" customWidth="1"/>
    <col min="2" max="2" width="42.25390625" style="0" customWidth="1"/>
    <col min="3" max="3" width="18.625" style="0" hidden="1" customWidth="1"/>
    <col min="4" max="4" width="15.625" style="0" hidden="1" customWidth="1"/>
    <col min="5" max="5" width="12.25390625" style="0" hidden="1" customWidth="1"/>
    <col min="6" max="6" width="14.625" style="0" hidden="1" customWidth="1"/>
    <col min="7" max="7" width="12.25390625" style="0" hidden="1" customWidth="1"/>
    <col min="8" max="8" width="11.00390625" style="0" hidden="1" customWidth="1"/>
    <col min="9" max="9" width="14.625" style="0" customWidth="1"/>
  </cols>
  <sheetData>
    <row r="1" spans="1:9" ht="58.5" customHeight="1">
      <c r="A1" s="17" t="s">
        <v>54</v>
      </c>
      <c r="B1" s="18"/>
      <c r="C1" s="18"/>
      <c r="D1" s="18"/>
      <c r="E1" s="18"/>
      <c r="F1" s="18"/>
      <c r="G1" s="18"/>
      <c r="H1" s="18"/>
      <c r="I1" s="18"/>
    </row>
    <row r="2" spans="1:9" ht="1.5" customHeight="1">
      <c r="A2" s="1"/>
      <c r="B2" s="1"/>
      <c r="C2" s="1"/>
      <c r="D2" s="1"/>
      <c r="E2" s="1"/>
      <c r="F2" s="1"/>
      <c r="G2" s="1">
        <v>1584062.51</v>
      </c>
      <c r="H2" s="1"/>
      <c r="I2" s="1"/>
    </row>
    <row r="3" spans="1:9" ht="14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53</v>
      </c>
    </row>
    <row r="4" spans="1:9" ht="12.75">
      <c r="A4" s="15">
        <v>1</v>
      </c>
      <c r="B4" s="2" t="s">
        <v>56</v>
      </c>
      <c r="C4" s="2" t="e">
        <f>C5+C6+C7+#REF!+C8+C9+C10+C11+#REF!+C12+#REF!+C13</f>
        <v>#REF!</v>
      </c>
      <c r="D4" s="2" t="e">
        <f>D5+D6+D7+#REF!+D8+D9+D10+D11+#REF!+D12+#REF!+D13</f>
        <v>#REF!</v>
      </c>
      <c r="E4" s="3" t="e">
        <f>E5+E6+E7+#REF!+E8+E9+E10+E11+#REF!+E12+#REF!+E13</f>
        <v>#REF!</v>
      </c>
      <c r="F4" s="2" t="e">
        <f>F5+F6+F7+#REF!+F8+F9+F10+F11+#REF!+F12+#REF!+F13</f>
        <v>#REF!</v>
      </c>
      <c r="G4" s="3" t="e">
        <f>G5+G6+G7+#REF!+G8+G9+G10+G11+#REF!+G12+#REF!+G13</f>
        <v>#REF!</v>
      </c>
      <c r="H4" s="4" t="e">
        <f aca="true" t="shared" si="0" ref="H4:H12">(F4+G4)/118*100</f>
        <v>#REF!</v>
      </c>
      <c r="I4" s="4"/>
    </row>
    <row r="5" spans="1:9" ht="12.75">
      <c r="A5" s="1" t="s">
        <v>8</v>
      </c>
      <c r="B5" s="1" t="s">
        <v>9</v>
      </c>
      <c r="C5" s="1">
        <v>86621789.87</v>
      </c>
      <c r="D5" s="5">
        <v>348515.663</v>
      </c>
      <c r="E5" s="6">
        <f>(C5+D5)/118*100</f>
        <v>73703648.75677967</v>
      </c>
      <c r="F5" s="1">
        <v>3923891.93</v>
      </c>
      <c r="G5" s="5">
        <f>G2*15.97/100</f>
        <v>252974.78284700002</v>
      </c>
      <c r="H5" s="6">
        <f t="shared" si="0"/>
        <v>3539717.5532601695</v>
      </c>
      <c r="I5" s="6"/>
    </row>
    <row r="6" spans="1:9" ht="12.75">
      <c r="A6" s="1" t="s">
        <v>10</v>
      </c>
      <c r="B6" s="1" t="s">
        <v>11</v>
      </c>
      <c r="C6" s="1">
        <v>21701007.74</v>
      </c>
      <c r="D6" s="5">
        <v>310442.882</v>
      </c>
      <c r="E6" s="6">
        <f>C6+D6</f>
        <v>22011450.621999998</v>
      </c>
      <c r="F6" s="1"/>
      <c r="G6" s="5"/>
      <c r="H6" s="6">
        <f t="shared" si="0"/>
        <v>0</v>
      </c>
      <c r="I6" s="6"/>
    </row>
    <row r="7" spans="1:9" ht="12.75">
      <c r="A7" s="1" t="s">
        <v>12</v>
      </c>
      <c r="B7" s="1" t="s">
        <v>13</v>
      </c>
      <c r="C7" s="1">
        <v>9505157.94</v>
      </c>
      <c r="D7" s="5">
        <v>123982.192</v>
      </c>
      <c r="E7" s="6">
        <f>(C7+D7)/118*100</f>
        <v>8160288.247457627</v>
      </c>
      <c r="F7" s="1">
        <v>439396.08</v>
      </c>
      <c r="G7" s="5"/>
      <c r="H7" s="6">
        <f t="shared" si="0"/>
        <v>372369.5593220339</v>
      </c>
      <c r="I7" s="6"/>
    </row>
    <row r="8" spans="1:9" ht="12.75">
      <c r="A8" s="1" t="s">
        <v>14</v>
      </c>
      <c r="B8" s="1" t="s">
        <v>16</v>
      </c>
      <c r="C8" s="1">
        <v>71959477.73</v>
      </c>
      <c r="D8" s="5">
        <v>484211.056</v>
      </c>
      <c r="E8" s="6">
        <f>(C8+D8)/118*100</f>
        <v>61392956.598305084</v>
      </c>
      <c r="F8" s="1">
        <v>667466.76</v>
      </c>
      <c r="G8" s="5">
        <f>G2*16.36/100</f>
        <v>259152.62663599997</v>
      </c>
      <c r="H8" s="6">
        <f t="shared" si="0"/>
        <v>785270.666640678</v>
      </c>
      <c r="I8" s="6"/>
    </row>
    <row r="9" spans="1:9" ht="12.75">
      <c r="A9" s="1" t="s">
        <v>15</v>
      </c>
      <c r="B9" s="1" t="s">
        <v>18</v>
      </c>
      <c r="C9" s="1">
        <v>19601044.78</v>
      </c>
      <c r="D9" s="5">
        <v>125933.062</v>
      </c>
      <c r="E9" s="6">
        <f>(C9+D9)/118*100</f>
        <v>16717777.83220339</v>
      </c>
      <c r="F9" s="1">
        <v>393929.77</v>
      </c>
      <c r="G9" s="5">
        <f>G2*4.25/100</f>
        <v>67322.656675</v>
      </c>
      <c r="H9" s="6">
        <f t="shared" si="0"/>
        <v>390891.88701271184</v>
      </c>
      <c r="I9" s="6"/>
    </row>
    <row r="10" spans="1:9" ht="12.75">
      <c r="A10" s="1" t="s">
        <v>17</v>
      </c>
      <c r="B10" s="1" t="s">
        <v>20</v>
      </c>
      <c r="C10" s="1">
        <v>9352390.49</v>
      </c>
      <c r="D10" s="5">
        <v>115196.445</v>
      </c>
      <c r="E10" s="6">
        <f>(C10+D10)/118*100</f>
        <v>8023378.758474576</v>
      </c>
      <c r="F10" s="1">
        <v>688799.1</v>
      </c>
      <c r="G10" s="5">
        <f>G2*3.91/100</f>
        <v>61936.84414100001</v>
      </c>
      <c r="H10" s="6">
        <f t="shared" si="0"/>
        <v>636216.9018144069</v>
      </c>
      <c r="I10" s="6"/>
    </row>
    <row r="11" spans="1:9" ht="12.75">
      <c r="A11" s="1" t="s">
        <v>19</v>
      </c>
      <c r="B11" s="1" t="s">
        <v>22</v>
      </c>
      <c r="C11" s="1">
        <v>4450699.32</v>
      </c>
      <c r="D11" s="5">
        <v>27118.9095</v>
      </c>
      <c r="E11" s="6">
        <f>(C11+D11)/118*100</f>
        <v>3794761.211440678</v>
      </c>
      <c r="F11" s="1">
        <v>297692.1</v>
      </c>
      <c r="G11" s="5">
        <f>G2*1.62/100</f>
        <v>25661.812662</v>
      </c>
      <c r="H11" s="6">
        <f t="shared" si="0"/>
        <v>274028.73954406776</v>
      </c>
      <c r="I11" s="6"/>
    </row>
    <row r="12" spans="1:9" ht="12.75">
      <c r="A12" s="1" t="s">
        <v>21</v>
      </c>
      <c r="B12" s="1" t="s">
        <v>24</v>
      </c>
      <c r="C12" s="1">
        <v>23981684.65</v>
      </c>
      <c r="D12" s="5"/>
      <c r="E12" s="1">
        <f>C12</f>
        <v>23981684.65</v>
      </c>
      <c r="F12" s="1">
        <v>723988.32</v>
      </c>
      <c r="G12" s="5">
        <f>G2*6.47/100</f>
        <v>102488.844397</v>
      </c>
      <c r="H12" s="6">
        <f t="shared" si="0"/>
        <v>700404.3766076271</v>
      </c>
      <c r="I12" s="6"/>
    </row>
    <row r="13" spans="1:9" ht="12.75">
      <c r="A13" s="1" t="s">
        <v>23</v>
      </c>
      <c r="B13" s="1" t="s">
        <v>25</v>
      </c>
      <c r="C13" s="1">
        <v>274235.58</v>
      </c>
      <c r="D13" s="5"/>
      <c r="E13" s="6">
        <f>C13/118*100</f>
        <v>232403.0338983051</v>
      </c>
      <c r="F13" s="1"/>
      <c r="G13" s="5"/>
      <c r="H13" s="6">
        <f>(F13+G13)/100</f>
        <v>0</v>
      </c>
      <c r="I13" s="6"/>
    </row>
    <row r="14" spans="1:9" ht="12.75">
      <c r="A14" s="1"/>
      <c r="B14" s="16" t="s">
        <v>60</v>
      </c>
      <c r="C14" s="1"/>
      <c r="D14" s="5"/>
      <c r="E14" s="1"/>
      <c r="F14" s="1"/>
      <c r="G14" s="5"/>
      <c r="H14" s="6"/>
      <c r="I14" s="1">
        <v>3056714</v>
      </c>
    </row>
    <row r="15" spans="1:9" ht="12.75">
      <c r="A15" s="15">
        <v>2</v>
      </c>
      <c r="B15" s="2" t="s">
        <v>57</v>
      </c>
      <c r="C15" s="2" t="e">
        <f>C16+C17+C18+C19+C20+C21+C22+#REF!</f>
        <v>#REF!</v>
      </c>
      <c r="D15" s="3" t="e">
        <f>D16+D17+D18+D19+D20+D21+D22+#REF!</f>
        <v>#REF!</v>
      </c>
      <c r="E15" s="4" t="e">
        <f>E16+E17+E18+E19+E20+E21+E22+#REF!</f>
        <v>#REF!</v>
      </c>
      <c r="F15" s="2" t="e">
        <f>F16+F17+F18+F19+F20+F21+F22+#REF!</f>
        <v>#REF!</v>
      </c>
      <c r="G15" s="3" t="e">
        <f>G16+G17+G18+G19+G20+G21+G22+#REF!</f>
        <v>#REF!</v>
      </c>
      <c r="H15" s="4" t="e">
        <f>(F15+G15)/118*100</f>
        <v>#REF!</v>
      </c>
      <c r="I15" s="4"/>
    </row>
    <row r="16" spans="1:9" ht="12.75">
      <c r="A16" s="7" t="s">
        <v>26</v>
      </c>
      <c r="B16" s="1" t="s">
        <v>27</v>
      </c>
      <c r="C16" s="1">
        <v>221444541.86</v>
      </c>
      <c r="D16" s="5">
        <v>1840981.41</v>
      </c>
      <c r="E16" s="6">
        <f aca="true" t="shared" si="1" ref="E16:E22">C16+D16</f>
        <v>223285523.27</v>
      </c>
      <c r="F16" s="1">
        <v>11507314.02</v>
      </c>
      <c r="G16" s="5">
        <f>G2*48.25/100</f>
        <v>764310.1610750001</v>
      </c>
      <c r="H16" s="6">
        <f>(F16+G16)/118*100</f>
        <v>10399681.509385593</v>
      </c>
      <c r="I16" s="6"/>
    </row>
    <row r="17" spans="1:9" ht="12.75">
      <c r="A17" s="1" t="s">
        <v>28</v>
      </c>
      <c r="B17" s="1" t="s">
        <v>29</v>
      </c>
      <c r="C17" s="1">
        <v>136714968.16</v>
      </c>
      <c r="D17" s="5">
        <v>1341393.62</v>
      </c>
      <c r="E17" s="6">
        <f t="shared" si="1"/>
        <v>138056361.78</v>
      </c>
      <c r="F17" s="1"/>
      <c r="G17" s="1"/>
      <c r="H17" s="1"/>
      <c r="I17" s="6"/>
    </row>
    <row r="18" spans="1:9" ht="12.75">
      <c r="A18" s="1" t="s">
        <v>30</v>
      </c>
      <c r="B18" s="1" t="s">
        <v>31</v>
      </c>
      <c r="C18" s="1">
        <v>49175911.58</v>
      </c>
      <c r="D18" s="5">
        <v>443661.527</v>
      </c>
      <c r="E18" s="6">
        <f t="shared" si="1"/>
        <v>49619573.107</v>
      </c>
      <c r="F18" s="1"/>
      <c r="G18" s="1"/>
      <c r="H18" s="1"/>
      <c r="I18" s="6"/>
    </row>
    <row r="19" spans="1:9" ht="12.75">
      <c r="A19" s="1" t="s">
        <v>32</v>
      </c>
      <c r="B19" s="1" t="s">
        <v>33</v>
      </c>
      <c r="C19" s="1">
        <v>32425902.83</v>
      </c>
      <c r="D19" s="5">
        <v>315777.189</v>
      </c>
      <c r="E19" s="6">
        <f t="shared" si="1"/>
        <v>32741680.018999998</v>
      </c>
      <c r="F19" s="1"/>
      <c r="G19" s="1"/>
      <c r="H19" s="1"/>
      <c r="I19" s="6"/>
    </row>
    <row r="20" spans="1:9" ht="12.75">
      <c r="A20" s="1" t="s">
        <v>34</v>
      </c>
      <c r="B20" s="1" t="s">
        <v>35</v>
      </c>
      <c r="C20" s="1">
        <v>49177834.5</v>
      </c>
      <c r="D20" s="5">
        <v>443661.527</v>
      </c>
      <c r="E20" s="6">
        <f t="shared" si="1"/>
        <v>49621496.027</v>
      </c>
      <c r="F20" s="1"/>
      <c r="G20" s="1"/>
      <c r="H20" s="1"/>
      <c r="I20" s="6"/>
    </row>
    <row r="21" spans="1:9" ht="12.75">
      <c r="A21" s="1" t="s">
        <v>36</v>
      </c>
      <c r="B21" s="1" t="s">
        <v>37</v>
      </c>
      <c r="C21" s="1">
        <f>2213626.62-254343.68-3094.15</f>
        <v>1956188.7900000003</v>
      </c>
      <c r="D21" s="5"/>
      <c r="E21" s="6">
        <f t="shared" si="1"/>
        <v>1956188.7900000003</v>
      </c>
      <c r="F21" s="1"/>
      <c r="G21" s="1"/>
      <c r="H21" s="1"/>
      <c r="I21" s="6"/>
    </row>
    <row r="22" spans="1:9" ht="12.75">
      <c r="A22" s="1" t="s">
        <v>38</v>
      </c>
      <c r="B22" s="1" t="s">
        <v>39</v>
      </c>
      <c r="C22" s="1">
        <f>7287282.64+5560689.92</f>
        <v>12847972.559999999</v>
      </c>
      <c r="D22" s="5">
        <v>147311.593</v>
      </c>
      <c r="E22" s="6">
        <f t="shared" si="1"/>
        <v>12995284.152999999</v>
      </c>
      <c r="F22" s="1"/>
      <c r="G22" s="1"/>
      <c r="H22" s="1"/>
      <c r="I22" s="6"/>
    </row>
    <row r="23" spans="1:9" ht="12.75">
      <c r="A23" s="1"/>
      <c r="B23" s="16" t="s">
        <v>59</v>
      </c>
      <c r="C23" s="1"/>
      <c r="D23" s="5"/>
      <c r="E23" s="6"/>
      <c r="F23" s="1"/>
      <c r="G23" s="1"/>
      <c r="H23" s="1"/>
      <c r="I23" s="6">
        <v>7132334</v>
      </c>
    </row>
    <row r="24" spans="1:9" ht="12.75">
      <c r="A24" s="15">
        <v>3</v>
      </c>
      <c r="B24" s="2" t="s">
        <v>40</v>
      </c>
      <c r="C24" s="1"/>
      <c r="D24" s="1"/>
      <c r="E24" s="6"/>
      <c r="F24" s="1"/>
      <c r="G24" s="1"/>
      <c r="H24" s="1"/>
      <c r="I24" s="1"/>
    </row>
    <row r="25" spans="1:9" ht="12.75">
      <c r="A25" s="1" t="s">
        <v>41</v>
      </c>
      <c r="B25" s="8" t="s">
        <v>52</v>
      </c>
      <c r="C25" s="2">
        <v>2857896.06</v>
      </c>
      <c r="D25" s="1"/>
      <c r="E25" s="4">
        <f>C25/118*100</f>
        <v>2421945.813559322</v>
      </c>
      <c r="F25" s="1"/>
      <c r="G25" s="1"/>
      <c r="H25" s="1"/>
      <c r="I25" s="4"/>
    </row>
    <row r="26" spans="1:9" ht="12.75">
      <c r="A26" s="1"/>
      <c r="B26" s="16" t="s">
        <v>59</v>
      </c>
      <c r="C26" s="2"/>
      <c r="D26" s="3"/>
      <c r="E26" s="4"/>
      <c r="F26" s="2"/>
      <c r="G26" s="3"/>
      <c r="H26" s="4"/>
      <c r="I26" s="4">
        <v>0</v>
      </c>
    </row>
    <row r="27" spans="1:9" ht="12.75">
      <c r="A27" s="15">
        <v>4</v>
      </c>
      <c r="B27" s="2" t="s">
        <v>42</v>
      </c>
      <c r="C27" s="2">
        <f>C28+C29</f>
        <v>4939404.5</v>
      </c>
      <c r="D27" s="1"/>
      <c r="E27" s="4">
        <f>E28+E29</f>
        <v>4185936.0169491526</v>
      </c>
      <c r="F27" s="1"/>
      <c r="G27" s="1"/>
      <c r="H27" s="1"/>
      <c r="I27" s="4"/>
    </row>
    <row r="28" spans="1:9" ht="12.75">
      <c r="A28" s="1" t="s">
        <v>43</v>
      </c>
      <c r="B28" s="1" t="s">
        <v>44</v>
      </c>
      <c r="C28" s="9">
        <v>2052715.35</v>
      </c>
      <c r="D28" s="2"/>
      <c r="E28" s="6">
        <f>C28/118*100</f>
        <v>1739589.279661017</v>
      </c>
      <c r="F28" s="1"/>
      <c r="G28" s="1"/>
      <c r="H28" s="1"/>
      <c r="I28" s="6"/>
    </row>
    <row r="29" spans="1:9" ht="12.75">
      <c r="A29" s="1" t="s">
        <v>45</v>
      </c>
      <c r="B29" s="1" t="s">
        <v>46</v>
      </c>
      <c r="C29" s="1">
        <v>2886689.15</v>
      </c>
      <c r="D29" s="1"/>
      <c r="E29" s="6">
        <f>C29/118*100</f>
        <v>2446346.7372881356</v>
      </c>
      <c r="F29" s="1"/>
      <c r="G29" s="1"/>
      <c r="H29" s="1"/>
      <c r="I29" s="6"/>
    </row>
    <row r="30" spans="1:9" ht="12.75">
      <c r="A30" s="1"/>
      <c r="B30" s="16" t="s">
        <v>59</v>
      </c>
      <c r="C30" s="1"/>
      <c r="D30" s="1"/>
      <c r="E30" s="6"/>
      <c r="F30" s="1"/>
      <c r="G30" s="1"/>
      <c r="H30" s="1"/>
      <c r="I30" s="6">
        <v>0</v>
      </c>
    </row>
    <row r="31" spans="1:9" ht="12.75">
      <c r="A31" s="15">
        <v>5</v>
      </c>
      <c r="B31" s="2" t="s">
        <v>55</v>
      </c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2" t="e">
        <f>#REF!+C27+#REF!+#REF!</f>
        <v>#REF!</v>
      </c>
      <c r="D32" s="3" t="e">
        <f>#REF!</f>
        <v>#REF!</v>
      </c>
      <c r="E32" s="4" t="e">
        <f>#REF!+#REF!+E27+#REF!</f>
        <v>#REF!</v>
      </c>
      <c r="F32" s="2" t="e">
        <f>#REF!</f>
        <v>#REF!</v>
      </c>
      <c r="G32" s="3" t="e">
        <f>#REF!</f>
        <v>#REF!</v>
      </c>
      <c r="H32" s="4" t="e">
        <f>#REF!</f>
        <v>#REF!</v>
      </c>
      <c r="I32" s="4"/>
    </row>
    <row r="33" spans="1:9" ht="38.25">
      <c r="A33" s="15">
        <v>6</v>
      </c>
      <c r="B33" s="12" t="s">
        <v>51</v>
      </c>
      <c r="C33" s="1"/>
      <c r="D33" s="1"/>
      <c r="E33" s="1"/>
      <c r="F33" s="1"/>
      <c r="G33" s="1"/>
      <c r="H33" s="1"/>
      <c r="I33" s="1">
        <v>473925</v>
      </c>
    </row>
    <row r="34" spans="1:9" ht="14.25" customHeight="1">
      <c r="A34" s="1"/>
      <c r="B34" s="14" t="s">
        <v>58</v>
      </c>
      <c r="C34" s="1"/>
      <c r="D34" s="1"/>
      <c r="E34" s="1"/>
      <c r="F34" s="1"/>
      <c r="G34" s="1"/>
      <c r="H34" s="1"/>
      <c r="I34" s="4">
        <f>SUM(I4:I33)</f>
        <v>10662973</v>
      </c>
    </row>
    <row r="35" spans="2:6" ht="12.75">
      <c r="B35" s="11"/>
      <c r="C35" s="10" t="e">
        <f>E32+H32</f>
        <v>#REF!</v>
      </c>
      <c r="D35" t="s">
        <v>47</v>
      </c>
      <c r="F35" t="s">
        <v>48</v>
      </c>
    </row>
    <row r="36" spans="2:4" ht="12.75">
      <c r="B36" s="11"/>
      <c r="C36">
        <v>793928625</v>
      </c>
      <c r="D36">
        <v>793929</v>
      </c>
    </row>
    <row r="37" spans="2:6" ht="12.75">
      <c r="B37" s="11"/>
      <c r="C37" t="s">
        <v>49</v>
      </c>
      <c r="D37">
        <v>793866</v>
      </c>
      <c r="E37">
        <f>D36-D37</f>
        <v>63</v>
      </c>
      <c r="F37" t="s">
        <v>50</v>
      </c>
    </row>
    <row r="38" ht="12.75">
      <c r="B38" s="11"/>
    </row>
    <row r="39" ht="12.75">
      <c r="B39" s="11"/>
    </row>
    <row r="40" ht="12.75">
      <c r="B40" s="11"/>
    </row>
    <row r="41" ht="12.75">
      <c r="B41" s="11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КЕЙ</cp:lastModifiedBy>
  <cp:lastPrinted>2011-04-18T06:32:06Z</cp:lastPrinted>
  <dcterms:created xsi:type="dcterms:W3CDTF">2011-04-11T08:40:42Z</dcterms:created>
  <dcterms:modified xsi:type="dcterms:W3CDTF">2011-10-10T07:32:23Z</dcterms:modified>
  <cp:category/>
  <cp:version/>
  <cp:contentType/>
  <cp:contentStatus/>
</cp:coreProperties>
</file>